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_DOCS\POSTGRAD\_#_CURRENT_2023Nov\Galhano\"/>
    </mc:Choice>
  </mc:AlternateContent>
  <bookViews>
    <workbookView xWindow="0" yWindow="0" windowWidth="13215" windowHeight="5580"/>
  </bookViews>
  <sheets>
    <sheet name="Perturbed" sheetId="7" r:id="rId1"/>
    <sheet name="ODEs" sheetId="2" r:id="rId2"/>
    <sheet name="ran" sheetId="6" r:id="rId3"/>
  </sheets>
  <calcPr calcId="162913"/>
</workbook>
</file>

<file path=xl/calcChain.xml><?xml version="1.0" encoding="utf-8"?>
<calcChain xmlns="http://schemas.openxmlformats.org/spreadsheetml/2006/main">
  <c r="C11" i="7" l="1"/>
  <c r="C10" i="7"/>
  <c r="C9" i="7"/>
  <c r="C8" i="7"/>
  <c r="C7" i="7"/>
  <c r="C6" i="7"/>
  <c r="C5" i="7"/>
  <c r="C4" i="7"/>
  <c r="C3" i="7"/>
  <c r="C2" i="7"/>
  <c r="C1" i="7"/>
  <c r="B11" i="7"/>
  <c r="B10" i="7"/>
  <c r="B9" i="7"/>
  <c r="B8" i="7"/>
  <c r="B7" i="7"/>
  <c r="B6" i="7"/>
  <c r="B5" i="7"/>
  <c r="B4" i="7"/>
  <c r="B3" i="7"/>
  <c r="B2" i="7"/>
  <c r="B1" i="7"/>
  <c r="H28" i="2"/>
  <c r="H27" i="2"/>
  <c r="H26" i="2"/>
  <c r="H25" i="2"/>
  <c r="H24" i="2"/>
  <c r="H23" i="2"/>
  <c r="H22" i="2"/>
  <c r="H21" i="2"/>
  <c r="H20" i="2"/>
  <c r="H19" i="2"/>
  <c r="H18" i="2"/>
  <c r="F28" i="2"/>
  <c r="F27" i="2"/>
  <c r="F26" i="2"/>
  <c r="F25" i="2"/>
  <c r="F24" i="2"/>
  <c r="F23" i="2"/>
  <c r="F22" i="2"/>
  <c r="F21" i="2"/>
  <c r="F20" i="2"/>
  <c r="F19" i="2"/>
  <c r="F18" i="2"/>
  <c r="A18" i="2" l="1"/>
  <c r="E18" i="2"/>
  <c r="G18" i="2"/>
  <c r="A19" i="2"/>
  <c r="E19" i="2"/>
  <c r="G19" i="2"/>
  <c r="A20" i="2"/>
  <c r="E20" i="2"/>
  <c r="G20" i="2"/>
  <c r="A21" i="2"/>
  <c r="E21" i="2"/>
  <c r="G21" i="2"/>
  <c r="A22" i="2"/>
  <c r="E22" i="2"/>
  <c r="G22" i="2"/>
  <c r="A23" i="2"/>
  <c r="E23" i="2"/>
  <c r="G23" i="2"/>
  <c r="A24" i="2"/>
  <c r="E24" i="2"/>
  <c r="G24" i="2"/>
  <c r="A25" i="2"/>
  <c r="E25" i="2"/>
  <c r="G25" i="2"/>
  <c r="A26" i="2"/>
  <c r="E26" i="2"/>
  <c r="G26" i="2"/>
  <c r="A27" i="2"/>
  <c r="E27" i="2"/>
  <c r="G27" i="2"/>
  <c r="A28" i="2"/>
  <c r="E28" i="2"/>
  <c r="G28" i="2"/>
  <c r="A11" i="7"/>
  <c r="A10" i="7"/>
  <c r="A9" i="7"/>
  <c r="A8" i="7"/>
  <c r="A7" i="7"/>
  <c r="A6" i="7"/>
  <c r="A5" i="7"/>
  <c r="A4" i="7"/>
  <c r="A3" i="7"/>
  <c r="A2" i="7"/>
  <c r="A1" i="7"/>
  <c r="F2" i="6"/>
  <c r="E2" i="6"/>
  <c r="E1" i="6"/>
  <c r="E30" i="2" l="1"/>
  <c r="H30" i="2"/>
  <c r="G30" i="2"/>
  <c r="A2" i="2"/>
  <c r="F30" i="2" l="1"/>
</calcChain>
</file>

<file path=xl/sharedStrings.xml><?xml version="1.0" encoding="utf-8"?>
<sst xmlns="http://schemas.openxmlformats.org/spreadsheetml/2006/main" count="13" uniqueCount="10">
  <si>
    <t>t</t>
  </si>
  <si>
    <t>C</t>
  </si>
  <si>
    <t>D</t>
  </si>
  <si>
    <t>k1, k2, k3, k4 =</t>
  </si>
  <si>
    <t>From Maple to ODE parameter estimation</t>
  </si>
  <si>
    <t>https://de.maplesoft.com/support/help/maple/view.aspx?path=applications%2FChemicalKineticsParameterEstimation</t>
  </si>
  <si>
    <r>
      <rPr>
        <i/>
        <sz val="10"/>
        <color theme="1"/>
        <rFont val="Times New Roman"/>
        <family val="1"/>
      </rPr>
      <t>a</t>
    </r>
    <r>
      <rPr>
        <vertAlign val="subscript"/>
        <sz val="10"/>
        <color theme="1"/>
        <rFont val="Times New Roman"/>
        <family val="1"/>
      </rPr>
      <t>0</t>
    </r>
    <r>
      <rPr>
        <sz val="10"/>
        <color theme="1"/>
        <rFont val="Times New Roman"/>
        <family val="1"/>
      </rPr>
      <t xml:space="preserve">, </t>
    </r>
    <r>
      <rPr>
        <i/>
        <sz val="10"/>
        <color theme="1"/>
        <rFont val="Times New Roman"/>
        <family val="1"/>
      </rPr>
      <t>b</t>
    </r>
    <r>
      <rPr>
        <vertAlign val="subscript"/>
        <sz val="10"/>
        <color theme="1"/>
        <rFont val="Times New Roman"/>
        <family val="1"/>
      </rPr>
      <t>0</t>
    </r>
    <r>
      <rPr>
        <sz val="10"/>
        <color theme="1"/>
        <rFont val="Times New Roman"/>
        <family val="1"/>
      </rPr>
      <t xml:space="preserve">, </t>
    </r>
    <r>
      <rPr>
        <i/>
        <sz val="10"/>
        <color theme="1"/>
        <rFont val="Times New Roman"/>
        <family val="1"/>
      </rPr>
      <t>c</t>
    </r>
    <r>
      <rPr>
        <vertAlign val="subscript"/>
        <sz val="10"/>
        <color theme="1"/>
        <rFont val="Times New Roman"/>
        <family val="1"/>
      </rPr>
      <t>0</t>
    </r>
    <r>
      <rPr>
        <sz val="10"/>
        <color theme="1"/>
        <rFont val="Times New Roman"/>
        <family val="1"/>
      </rPr>
      <t xml:space="preserve">, </t>
    </r>
    <r>
      <rPr>
        <i/>
        <sz val="10"/>
        <color theme="1"/>
        <rFont val="Times New Roman"/>
        <family val="1"/>
      </rPr>
      <t>d</t>
    </r>
    <r>
      <rPr>
        <vertAlign val="subscript"/>
        <sz val="10"/>
        <color theme="1"/>
        <rFont val="Times New Roman"/>
        <family val="1"/>
      </rPr>
      <t>0</t>
    </r>
    <r>
      <rPr>
        <sz val="10"/>
        <color theme="1"/>
        <rFont val="Times New Roman"/>
        <family val="1"/>
      </rPr>
      <t xml:space="preserve"> =</t>
    </r>
  </si>
  <si>
    <r>
      <rPr>
        <i/>
        <sz val="10"/>
        <color theme="1"/>
        <rFont val="Symbol"/>
        <family val="1"/>
        <charset val="2"/>
      </rPr>
      <t>d</t>
    </r>
    <r>
      <rPr>
        <sz val="10"/>
        <color theme="1"/>
        <rFont val="Times New Roman"/>
        <family val="1"/>
      </rPr>
      <t xml:space="preserve"> =</t>
    </r>
  </si>
  <si>
    <t>average =</t>
  </si>
  <si>
    <t>stdev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</si>
</sst>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d"/>
  </numFmts>
  <fonts count="25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 Narrow"/>
      <family val="2"/>
    </font>
    <font>
      <b/>
      <sz val="13"/>
      <color theme="3"/>
      <name val="Arial Narrow"/>
      <family val="2"/>
    </font>
    <font>
      <b/>
      <sz val="11"/>
      <color theme="3"/>
      <name val="Arial Narrow"/>
      <family val="2"/>
    </font>
    <font>
      <sz val="10"/>
      <color rgb="FF006100"/>
      <name val="Arial Narrow"/>
      <family val="2"/>
    </font>
    <font>
      <sz val="10"/>
      <color rgb="FF9C0006"/>
      <name val="Arial Narrow"/>
      <family val="2"/>
    </font>
    <font>
      <sz val="10"/>
      <color rgb="FF9C6500"/>
      <name val="Arial Narrow"/>
      <family val="2"/>
    </font>
    <font>
      <sz val="10"/>
      <color rgb="FF3F3F76"/>
      <name val="Arial Narrow"/>
      <family val="2"/>
    </font>
    <font>
      <b/>
      <sz val="10"/>
      <color rgb="FF3F3F3F"/>
      <name val="Arial Narrow"/>
      <family val="2"/>
    </font>
    <font>
      <b/>
      <sz val="10"/>
      <color rgb="FFFA7D00"/>
      <name val="Arial Narrow"/>
      <family val="2"/>
    </font>
    <font>
      <sz val="10"/>
      <color rgb="FFFA7D0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  <font>
      <i/>
      <sz val="10"/>
      <color rgb="FF7F7F7F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9"/>
      <color theme="1"/>
      <name val="Arial Narrow"/>
      <family val="2"/>
    </font>
    <font>
      <u/>
      <sz val="10"/>
      <color theme="10"/>
      <name val="Arial Narrow"/>
      <family val="2"/>
    </font>
    <font>
      <b/>
      <i/>
      <u/>
      <sz val="10"/>
      <color theme="1"/>
      <name val="Arial Narrow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i/>
      <sz val="10"/>
      <color theme="1"/>
      <name val="Symbol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0" fillId="0" borderId="10" xfId="0" applyBorder="1"/>
    <xf numFmtId="14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6" fillId="0" borderId="0" xfId="0" applyFont="1"/>
    <xf numFmtId="0" fontId="20" fillId="0" borderId="0" xfId="43" applyFont="1"/>
    <xf numFmtId="0" fontId="0" fillId="33" borderId="0" xfId="0" applyFill="1"/>
    <xf numFmtId="0" fontId="21" fillId="0" borderId="0" xfId="0" applyFont="1" applyAlignment="1">
      <alignment horizontal="right"/>
    </xf>
    <xf numFmtId="0" fontId="0" fillId="34" borderId="10" xfId="0" applyFill="1" applyBorder="1"/>
    <xf numFmtId="0" fontId="0" fillId="34" borderId="0" xfId="0" applyFill="1"/>
    <xf numFmtId="0" fontId="0" fillId="0" borderId="0" xfId="0" applyAlignment="1">
      <alignment horizontal="right"/>
    </xf>
    <xf numFmtId="0" fontId="0" fillId="0" borderId="0" xfId="1" applyNumberFormat="1" applyFont="1"/>
    <xf numFmtId="43" fontId="22" fillId="0" borderId="0" xfId="1" applyFont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9525</xdr:rowOff>
        </xdr:from>
        <xdr:to>
          <xdr:col>10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.maplesoft.com/support/help/maple/view.aspx?path=applications%2FChemicalKineticsParameterEstimation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/>
  </sheetViews>
  <sheetFormatPr defaultRowHeight="12.75" x14ac:dyDescent="0.2"/>
  <sheetData>
    <row r="1" spans="1:3" x14ac:dyDescent="0.2">
      <c r="A1" s="7">
        <f>ODEs!A4</f>
        <v>0</v>
      </c>
      <c r="B1" s="10">
        <f>ODEs!F18</f>
        <v>0</v>
      </c>
      <c r="C1" s="10">
        <f>ODEs!H18</f>
        <v>0</v>
      </c>
    </row>
    <row r="2" spans="1:3" x14ac:dyDescent="0.2">
      <c r="A2" s="7">
        <f>ODEs!A5</f>
        <v>7</v>
      </c>
      <c r="B2" s="10">
        <f>ODEs!F19</f>
        <v>1.158831346382529</v>
      </c>
      <c r="C2" s="10">
        <f>ODEs!H19</f>
        <v>5.8571553055482783E-2</v>
      </c>
    </row>
    <row r="3" spans="1:3" x14ac:dyDescent="0.2">
      <c r="A3" s="7">
        <f>ODEs!A6</f>
        <v>14</v>
      </c>
      <c r="B3" s="10">
        <f>ODEs!F20</f>
        <v>1.16063416783253</v>
      </c>
      <c r="C3" s="10">
        <f>ODEs!H20</f>
        <v>0.18287809365362687</v>
      </c>
    </row>
    <row r="4" spans="1:3" x14ac:dyDescent="0.2">
      <c r="A4" s="7">
        <f>ODEs!A7</f>
        <v>21</v>
      </c>
      <c r="B4" s="10">
        <f>ODEs!F21</f>
        <v>1.0700867717826124</v>
      </c>
      <c r="C4" s="10">
        <f>ODEs!H21</f>
        <v>0.30570589720494357</v>
      </c>
    </row>
    <row r="5" spans="1:3" x14ac:dyDescent="0.2">
      <c r="A5" s="7">
        <f>ODEs!A8</f>
        <v>28</v>
      </c>
      <c r="B5" s="10">
        <f>ODEs!F22</f>
        <v>0.92680514115820822</v>
      </c>
      <c r="C5" s="10">
        <f>ODEs!H22</f>
        <v>0.41163987426069226</v>
      </c>
    </row>
    <row r="6" spans="1:3" x14ac:dyDescent="0.2">
      <c r="A6" s="7">
        <f>ODEs!A9</f>
        <v>35</v>
      </c>
      <c r="B6" s="10">
        <f>ODEs!F23</f>
        <v>0.80273872340741836</v>
      </c>
      <c r="C6" s="10">
        <f>ODEs!H23</f>
        <v>0.48889915241988618</v>
      </c>
    </row>
    <row r="7" spans="1:3" x14ac:dyDescent="0.2">
      <c r="A7" s="7">
        <f>ODEs!A10</f>
        <v>42</v>
      </c>
      <c r="B7" s="10">
        <f>ODEs!F24</f>
        <v>0.74936344566273982</v>
      </c>
      <c r="C7" s="10">
        <f>ODEs!H24</f>
        <v>0.55418796777525781</v>
      </c>
    </row>
    <row r="8" spans="1:3" x14ac:dyDescent="0.2">
      <c r="A8" s="7">
        <f>ODEs!A11</f>
        <v>49</v>
      </c>
      <c r="B8" s="10">
        <f>ODEs!F25</f>
        <v>0.64890354257539773</v>
      </c>
      <c r="C8" s="10">
        <f>ODEs!H25</f>
        <v>0.59606181539676206</v>
      </c>
    </row>
    <row r="9" spans="1:3" x14ac:dyDescent="0.2">
      <c r="A9" s="7">
        <f>ODEs!A12</f>
        <v>56</v>
      </c>
      <c r="B9" s="10">
        <f>ODEs!F26</f>
        <v>0.56251778896929483</v>
      </c>
      <c r="C9" s="10">
        <f>ODEs!H26</f>
        <v>0.66282911659057253</v>
      </c>
    </row>
    <row r="10" spans="1:3" x14ac:dyDescent="0.2">
      <c r="A10" s="7">
        <f>ODEs!A13</f>
        <v>63</v>
      </c>
      <c r="B10" s="10">
        <f>ODEs!F27</f>
        <v>0.48082640473368216</v>
      </c>
      <c r="C10" s="10">
        <f>ODEs!H27</f>
        <v>0.71126832751443381</v>
      </c>
    </row>
    <row r="11" spans="1:3" x14ac:dyDescent="0.2">
      <c r="A11" s="7">
        <f>ODEs!A14</f>
        <v>70</v>
      </c>
      <c r="B11" s="10">
        <f>ODEs!F28</f>
        <v>0.42477885132161947</v>
      </c>
      <c r="C11" s="10">
        <f>ODEs!H28</f>
        <v>0.74041988603320785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workbookViewId="0"/>
  </sheetViews>
  <sheetFormatPr defaultRowHeight="12.75" x14ac:dyDescent="0.2"/>
  <sheetData>
    <row r="1" spans="1:16" ht="13.5" x14ac:dyDescent="0.25">
      <c r="A1" s="3">
        <v>45262</v>
      </c>
      <c r="C1" s="5" t="s">
        <v>4</v>
      </c>
      <c r="H1" s="6" t="s">
        <v>5</v>
      </c>
    </row>
    <row r="2" spans="1:16" ht="13.5" x14ac:dyDescent="0.25">
      <c r="A2" s="4">
        <f>$A$1</f>
        <v>45262</v>
      </c>
    </row>
    <row r="3" spans="1:16" x14ac:dyDescent="0.2">
      <c r="A3" t="s">
        <v>0</v>
      </c>
      <c r="B3" t="s">
        <v>1</v>
      </c>
      <c r="C3" t="s">
        <v>2</v>
      </c>
      <c r="E3" s="13" t="s">
        <v>0</v>
      </c>
      <c r="F3" s="12">
        <v>0</v>
      </c>
      <c r="G3" s="1">
        <v>7</v>
      </c>
      <c r="H3" s="1">
        <v>14</v>
      </c>
      <c r="I3" s="1">
        <v>21</v>
      </c>
      <c r="J3" s="1">
        <v>28</v>
      </c>
      <c r="K3" s="1">
        <v>35</v>
      </c>
      <c r="L3" s="1">
        <v>42</v>
      </c>
      <c r="M3" s="1">
        <v>49</v>
      </c>
      <c r="N3" s="1">
        <v>56</v>
      </c>
      <c r="O3" s="1">
        <v>63</v>
      </c>
      <c r="P3" s="1">
        <v>70</v>
      </c>
    </row>
    <row r="4" spans="1:16" x14ac:dyDescent="0.2">
      <c r="A4">
        <v>0</v>
      </c>
      <c r="B4">
        <v>0</v>
      </c>
      <c r="C4">
        <v>0</v>
      </c>
      <c r="E4" s="13" t="s">
        <v>1</v>
      </c>
      <c r="F4" s="12">
        <v>0</v>
      </c>
      <c r="G4" s="1">
        <v>1.0649999999999999</v>
      </c>
      <c r="H4" s="1">
        <v>1.383</v>
      </c>
      <c r="I4" s="1">
        <v>0.97929999999999995</v>
      </c>
      <c r="J4" s="1">
        <v>1.107</v>
      </c>
      <c r="K4" s="1">
        <v>0.72889999999999999</v>
      </c>
      <c r="L4" s="1">
        <v>0.72360000000000002</v>
      </c>
      <c r="M4" s="1">
        <v>0.46739999999999998</v>
      </c>
      <c r="N4" s="1">
        <v>0.60309999999999997</v>
      </c>
      <c r="O4" s="1">
        <v>0.6149</v>
      </c>
      <c r="P4" s="1">
        <v>0.33689999999999998</v>
      </c>
    </row>
    <row r="5" spans="1:16" x14ac:dyDescent="0.2">
      <c r="A5">
        <v>7</v>
      </c>
      <c r="B5">
        <v>1.0649999999999999</v>
      </c>
      <c r="C5">
        <v>5.7999999999999996E-3</v>
      </c>
      <c r="E5" s="13" t="s">
        <v>2</v>
      </c>
      <c r="F5" s="12">
        <v>0</v>
      </c>
      <c r="G5" s="1">
        <v>5.7999999999999996E-3</v>
      </c>
      <c r="H5" s="1">
        <v>0.2203</v>
      </c>
      <c r="I5" s="1">
        <v>0.40189999999999998</v>
      </c>
      <c r="J5" s="1">
        <v>0.36380000000000001</v>
      </c>
      <c r="K5" s="1">
        <v>0.45600000000000002</v>
      </c>
      <c r="L5" s="1">
        <v>0.50139999999999996</v>
      </c>
      <c r="M5" s="1">
        <v>0.71499999999999997</v>
      </c>
      <c r="N5" s="1">
        <v>0.4723</v>
      </c>
      <c r="O5" s="1">
        <v>0.72189999999999999</v>
      </c>
      <c r="P5" s="1">
        <v>0.72940000000000005</v>
      </c>
    </row>
    <row r="6" spans="1:16" x14ac:dyDescent="0.2">
      <c r="A6">
        <v>14</v>
      </c>
      <c r="B6">
        <v>1.383</v>
      </c>
      <c r="C6">
        <v>0.2203</v>
      </c>
    </row>
    <row r="7" spans="1:16" x14ac:dyDescent="0.2">
      <c r="A7">
        <v>21</v>
      </c>
      <c r="B7">
        <v>0.97929999999999995</v>
      </c>
      <c r="C7">
        <v>0.40189999999999998</v>
      </c>
    </row>
    <row r="8" spans="1:16" x14ac:dyDescent="0.2">
      <c r="A8">
        <v>28</v>
      </c>
      <c r="B8">
        <v>1.107</v>
      </c>
      <c r="C8">
        <v>0.36380000000000001</v>
      </c>
    </row>
    <row r="9" spans="1:16" x14ac:dyDescent="0.2">
      <c r="A9">
        <v>35</v>
      </c>
      <c r="B9">
        <v>0.72889999999999999</v>
      </c>
      <c r="C9">
        <v>0.45600000000000002</v>
      </c>
    </row>
    <row r="10" spans="1:16" x14ac:dyDescent="0.2">
      <c r="A10">
        <v>42</v>
      </c>
      <c r="B10">
        <v>0.72360000000000002</v>
      </c>
      <c r="C10">
        <v>0.50139999999999996</v>
      </c>
    </row>
    <row r="11" spans="1:16" x14ac:dyDescent="0.2">
      <c r="A11">
        <v>49</v>
      </c>
      <c r="B11">
        <v>0.46739999999999998</v>
      </c>
      <c r="C11">
        <v>0.71499999999999997</v>
      </c>
    </row>
    <row r="12" spans="1:16" x14ac:dyDescent="0.2">
      <c r="A12">
        <v>56</v>
      </c>
      <c r="B12">
        <v>0.60309999999999997</v>
      </c>
      <c r="C12">
        <v>0.4723</v>
      </c>
    </row>
    <row r="13" spans="1:16" x14ac:dyDescent="0.2">
      <c r="A13">
        <v>63</v>
      </c>
      <c r="B13">
        <v>0.6149</v>
      </c>
      <c r="C13">
        <v>0.72189999999999999</v>
      </c>
    </row>
    <row r="14" spans="1:16" ht="14.25" x14ac:dyDescent="0.25">
      <c r="A14">
        <v>70</v>
      </c>
      <c r="B14">
        <v>0.33689999999999998</v>
      </c>
      <c r="C14">
        <v>0.72940000000000005</v>
      </c>
      <c r="F14" s="8" t="s">
        <v>6</v>
      </c>
      <c r="G14" s="9">
        <v>2.1</v>
      </c>
      <c r="H14" s="9">
        <v>3.1</v>
      </c>
      <c r="I14" s="9">
        <v>0</v>
      </c>
      <c r="J14" s="9">
        <v>0</v>
      </c>
    </row>
    <row r="16" spans="1:16" x14ac:dyDescent="0.2">
      <c r="E16" t="s">
        <v>3</v>
      </c>
      <c r="G16" s="2">
        <v>6.3229415411144005E-2</v>
      </c>
      <c r="H16" s="2">
        <v>1.8695398380834002E-2</v>
      </c>
      <c r="I16" s="2">
        <v>1.4441329042587599E-2</v>
      </c>
      <c r="J16" s="2">
        <v>0</v>
      </c>
    </row>
    <row r="18" spans="1:11" x14ac:dyDescent="0.2">
      <c r="A18" s="7">
        <f>ODEs!A4</f>
        <v>0</v>
      </c>
      <c r="B18" s="10">
        <v>0</v>
      </c>
      <c r="C18" s="10">
        <v>0</v>
      </c>
      <c r="E18">
        <f>1-$K$18/2+$K$18*ran!A1</f>
        <v>1.0283719804509353</v>
      </c>
      <c r="F18" s="7">
        <f>B18*E18</f>
        <v>0</v>
      </c>
      <c r="G18">
        <f>1-$K$18/2+$K$18*ran!B1</f>
        <v>0.95710511292654754</v>
      </c>
      <c r="H18" s="7">
        <f>C18*G18</f>
        <v>0</v>
      </c>
      <c r="J18" s="8" t="s">
        <v>7</v>
      </c>
      <c r="K18" s="10">
        <v>0.1</v>
      </c>
    </row>
    <row r="19" spans="1:11" x14ac:dyDescent="0.2">
      <c r="A19" s="7">
        <f>ODEs!A5</f>
        <v>7</v>
      </c>
      <c r="B19" s="10">
        <v>1.141</v>
      </c>
      <c r="C19" s="10">
        <v>5.7669999999999999E-2</v>
      </c>
      <c r="E19">
        <f>1-$K$18/2+$K$18*ran!A2</f>
        <v>1.0156278232975715</v>
      </c>
      <c r="F19" s="7">
        <f>B19*E19</f>
        <v>1.158831346382529</v>
      </c>
      <c r="G19">
        <f>1-$K$18/2+$K$18*ran!B2</f>
        <v>1.0156329643745932</v>
      </c>
      <c r="H19" s="7">
        <f t="shared" ref="H19:H28" si="0">C19*G19</f>
        <v>5.8571553055482783E-2</v>
      </c>
    </row>
    <row r="20" spans="1:11" x14ac:dyDescent="0.2">
      <c r="A20" s="7">
        <f>ODEs!A6</f>
        <v>14</v>
      </c>
      <c r="B20" s="10">
        <v>1.194</v>
      </c>
      <c r="C20" s="10">
        <v>0.17960000000000001</v>
      </c>
      <c r="E20">
        <f>1-$K$18/2+$K$18*ran!A3</f>
        <v>0.97205541694516762</v>
      </c>
      <c r="F20" s="7">
        <f t="shared" ref="F20:F28" si="1">B20*E20</f>
        <v>1.16063416783253</v>
      </c>
      <c r="G20">
        <f>1-$K$18/2+$K$18*ran!B3</f>
        <v>1.0182521918353389</v>
      </c>
      <c r="H20" s="7">
        <f t="shared" si="0"/>
        <v>0.18287809365362687</v>
      </c>
    </row>
    <row r="21" spans="1:11" x14ac:dyDescent="0.2">
      <c r="A21" s="7">
        <f>ODEs!A7</f>
        <v>21</v>
      </c>
      <c r="B21" s="10">
        <v>1.0820000000000001</v>
      </c>
      <c r="C21" s="10">
        <v>0.29570000000000002</v>
      </c>
      <c r="E21">
        <f>1-$K$18/2+$K$18*ran!A4</f>
        <v>0.98898962271960478</v>
      </c>
      <c r="F21" s="7">
        <f t="shared" si="1"/>
        <v>1.0700867717826124</v>
      </c>
      <c r="G21">
        <f>1-$K$18/2+$K$18*ran!B4</f>
        <v>1.0338380020458016</v>
      </c>
      <c r="H21" s="7">
        <f t="shared" si="0"/>
        <v>0.30570589720494357</v>
      </c>
    </row>
    <row r="22" spans="1:11" x14ac:dyDescent="0.2">
      <c r="A22" s="7">
        <f>ODEs!A8</f>
        <v>28</v>
      </c>
      <c r="B22" s="10">
        <v>0.95269999999999999</v>
      </c>
      <c r="C22" s="10">
        <v>0.39369999999999999</v>
      </c>
      <c r="E22">
        <f>1-$K$18/2+$K$18*ran!A5</f>
        <v>0.97281950368238501</v>
      </c>
      <c r="F22" s="7">
        <f t="shared" si="1"/>
        <v>0.92680514115820822</v>
      </c>
      <c r="G22">
        <f>1-$K$18/2+$K$18*ran!B5</f>
        <v>1.0455673717569018</v>
      </c>
      <c r="H22" s="7">
        <f t="shared" si="0"/>
        <v>0.41163987426069226</v>
      </c>
    </row>
    <row r="23" spans="1:11" x14ac:dyDescent="0.2">
      <c r="A23" s="7">
        <f>ODEs!A9</f>
        <v>35</v>
      </c>
      <c r="B23" s="10">
        <v>0.83489999999999998</v>
      </c>
      <c r="C23" s="10">
        <v>0.47539999999999999</v>
      </c>
      <c r="E23">
        <f>1-$K$18/2+$K$18*ran!A6</f>
        <v>0.96147888777987589</v>
      </c>
      <c r="F23" s="7">
        <f t="shared" si="1"/>
        <v>0.80273872340741836</v>
      </c>
      <c r="G23">
        <f>1-$K$18/2+$K$18*ran!B6</f>
        <v>1.0283953563733408</v>
      </c>
      <c r="H23" s="7">
        <f t="shared" si="0"/>
        <v>0.48889915241988618</v>
      </c>
    </row>
    <row r="24" spans="1:11" x14ac:dyDescent="0.2">
      <c r="A24" s="7">
        <f>ODEs!A10</f>
        <v>42</v>
      </c>
      <c r="B24" s="10">
        <v>0.73180000000000001</v>
      </c>
      <c r="C24" s="10">
        <v>0.54469999999999996</v>
      </c>
      <c r="E24">
        <f>1-$K$18/2+$K$18*ran!A7</f>
        <v>1.0240003356965561</v>
      </c>
      <c r="F24" s="7">
        <f t="shared" si="1"/>
        <v>0.74936344566273982</v>
      </c>
      <c r="G24">
        <f>1-$K$18/2+$K$18*ran!B7</f>
        <v>1.017418703461094</v>
      </c>
      <c r="H24" s="7">
        <f t="shared" si="0"/>
        <v>0.55418796777525781</v>
      </c>
    </row>
    <row r="25" spans="1:11" x14ac:dyDescent="0.2">
      <c r="A25" s="7">
        <f>ODEs!A11</f>
        <v>49</v>
      </c>
      <c r="B25" s="10">
        <v>0.64149999999999996</v>
      </c>
      <c r="C25" s="10">
        <v>0.6048</v>
      </c>
      <c r="E25">
        <f>1-$K$18/2+$K$18*ran!A8</f>
        <v>1.0115409860879154</v>
      </c>
      <c r="F25" s="7">
        <f t="shared" si="1"/>
        <v>0.64890354257539773</v>
      </c>
      <c r="G25">
        <f>1-$K$18/2+$K$18*ran!B8</f>
        <v>0.98555194344702723</v>
      </c>
      <c r="H25" s="7">
        <f t="shared" si="0"/>
        <v>0.59606181539676206</v>
      </c>
    </row>
    <row r="26" spans="1:11" x14ac:dyDescent="0.2">
      <c r="A26" s="7">
        <f>ODEs!A12</f>
        <v>56</v>
      </c>
      <c r="B26" s="10">
        <v>0.56120000000000003</v>
      </c>
      <c r="C26" s="10">
        <v>0.65790000000000004</v>
      </c>
      <c r="E26">
        <f>1-$K$18/2+$K$18*ran!A9</f>
        <v>1.0023481628105753</v>
      </c>
      <c r="F26" s="7">
        <f t="shared" si="1"/>
        <v>0.56251778896929483</v>
      </c>
      <c r="G26">
        <f>1-$K$18/2+$K$18*ran!B9</f>
        <v>1.0074921972800919</v>
      </c>
      <c r="H26" s="7">
        <f t="shared" si="0"/>
        <v>0.66282911659057253</v>
      </c>
    </row>
    <row r="27" spans="1:11" x14ac:dyDescent="0.2">
      <c r="A27" s="7">
        <f>ODEs!A13</f>
        <v>63</v>
      </c>
      <c r="B27" s="10">
        <v>0.48859999999999998</v>
      </c>
      <c r="C27" s="10">
        <v>0.70579999999999998</v>
      </c>
      <c r="E27">
        <f>1-$K$18/2+$K$18*ran!A10</f>
        <v>0.98409006290151901</v>
      </c>
      <c r="F27" s="7">
        <f t="shared" si="1"/>
        <v>0.48082640473368216</v>
      </c>
      <c r="G27">
        <f>1-$K$18/2+$K$18*ran!B10</f>
        <v>1.0077477012105891</v>
      </c>
      <c r="H27" s="7">
        <f t="shared" si="0"/>
        <v>0.71126832751443381</v>
      </c>
    </row>
    <row r="28" spans="1:11" x14ac:dyDescent="0.2">
      <c r="A28" s="7">
        <f>ODEs!A14</f>
        <v>70</v>
      </c>
      <c r="B28" s="10">
        <v>0.42199999999999999</v>
      </c>
      <c r="C28" s="10">
        <v>0.74980000000000002</v>
      </c>
      <c r="E28">
        <f>1-$K$18/2+$K$18*ran!A11</f>
        <v>1.0065849557384348</v>
      </c>
      <c r="F28" s="7">
        <f t="shared" si="1"/>
        <v>0.42477885132161947</v>
      </c>
      <c r="G28">
        <f>1-$K$18/2+$K$18*ran!B11</f>
        <v>0.98748984533636686</v>
      </c>
      <c r="H28" s="7">
        <f t="shared" si="0"/>
        <v>0.74041988603320785</v>
      </c>
    </row>
    <row r="30" spans="1:11" x14ac:dyDescent="0.2">
      <c r="E30">
        <f>AVERAGE(E18:E28)</f>
        <v>0.99708252164641276</v>
      </c>
      <c r="F30">
        <f>AVERAGE(F18:F28)</f>
        <v>0.72595328943873016</v>
      </c>
      <c r="G30">
        <f>AVERAGE(G18:G28)</f>
        <v>1.0094992172770629</v>
      </c>
      <c r="H30">
        <f>AVERAGE(H18:H28)</f>
        <v>0.42840560762771512</v>
      </c>
    </row>
  </sheetData>
  <hyperlinks>
    <hyperlink ref="H1" r:id="rId1"/>
  </hyperlinks>
  <pageMargins left="0.7" right="0.7" top="0.75" bottom="0.75" header="0.3" footer="0.3"/>
  <pageSetup paperSize="9" orientation="portrait" verticalDpi="0" r:id="rId2"/>
  <drawing r:id="rId3"/>
  <legacyDrawing r:id="rId4"/>
  <oleObjects>
    <mc:AlternateContent xmlns:mc="http://schemas.openxmlformats.org/markup-compatibility/2006">
      <mc:Choice Requires="x14">
        <oleObject progId="Equation.DSMT4" shapeId="1025" r:id="rId5">
          <objectPr defaultSize="0" r:id="rId6">
            <anchor moveWithCells="1">
              <from>
                <xdr:col>4</xdr:col>
                <xdr:colOff>19050</xdr:colOff>
                <xdr:row>5</xdr:row>
                <xdr:rowOff>9525</xdr:rowOff>
              </from>
              <to>
                <xdr:col>10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Equation.DSMT4" shapeId="1025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RowHeight="12.75" x14ac:dyDescent="0.2"/>
  <sheetData>
    <row r="1" spans="1:6" x14ac:dyDescent="0.2">
      <c r="A1">
        <v>0.78371980450935219</v>
      </c>
      <c r="B1">
        <v>7.1051129265476076E-2</v>
      </c>
      <c r="D1" s="11" t="s">
        <v>8</v>
      </c>
      <c r="E1">
        <f>AVERAGE(A1:B18)</f>
        <v>0.53785907249414378</v>
      </c>
    </row>
    <row r="2" spans="1:6" x14ac:dyDescent="0.2">
      <c r="A2">
        <v>0.65627823297571519</v>
      </c>
      <c r="B2">
        <v>0.65632964374593106</v>
      </c>
      <c r="D2" s="11" t="s">
        <v>9</v>
      </c>
      <c r="E2">
        <f>_xlfn.STDEV.S(A1:B18)</f>
        <v>0.27413223625614552</v>
      </c>
      <c r="F2">
        <f>1/SQRT(12)</f>
        <v>0.28867513459481292</v>
      </c>
    </row>
    <row r="3" spans="1:6" x14ac:dyDescent="0.2">
      <c r="A3">
        <v>0.22055416945167716</v>
      </c>
      <c r="B3">
        <v>0.68252191835338971</v>
      </c>
    </row>
    <row r="4" spans="1:6" x14ac:dyDescent="0.2">
      <c r="A4">
        <v>0.38989622719604777</v>
      </c>
      <c r="B4">
        <v>0.83838002045801707</v>
      </c>
    </row>
    <row r="5" spans="1:6" x14ac:dyDescent="0.2">
      <c r="A5">
        <v>0.22819503682385012</v>
      </c>
      <c r="B5">
        <v>0.95567371756901875</v>
      </c>
    </row>
    <row r="6" spans="1:6" x14ac:dyDescent="0.2">
      <c r="A6">
        <v>0.11478887779875946</v>
      </c>
      <c r="B6">
        <v>0.78395356373340719</v>
      </c>
    </row>
    <row r="7" spans="1:6" x14ac:dyDescent="0.2">
      <c r="A7">
        <v>0.74000335696556274</v>
      </c>
      <c r="B7">
        <v>0.67418703461094021</v>
      </c>
    </row>
    <row r="8" spans="1:6" x14ac:dyDescent="0.2">
      <c r="A8">
        <v>0.61540986087915439</v>
      </c>
      <c r="B8">
        <v>0.35551943447027257</v>
      </c>
    </row>
    <row r="9" spans="1:6" x14ac:dyDescent="0.2">
      <c r="A9">
        <v>0.52348162810575316</v>
      </c>
      <c r="B9">
        <v>0.57492197280091917</v>
      </c>
    </row>
    <row r="10" spans="1:6" x14ac:dyDescent="0.2">
      <c r="A10">
        <v>0.34090062901519091</v>
      </c>
      <c r="B10">
        <v>0.5774770121058922</v>
      </c>
    </row>
    <row r="11" spans="1:6" x14ac:dyDescent="0.2">
      <c r="A11">
        <v>0.56584955738434817</v>
      </c>
      <c r="B11">
        <v>0.37489845336366867</v>
      </c>
    </row>
    <row r="12" spans="1:6" x14ac:dyDescent="0.2">
      <c r="A12">
        <v>5.0840244469008034E-2</v>
      </c>
      <c r="B12">
        <v>0.78104033670980355</v>
      </c>
    </row>
    <row r="13" spans="1:6" x14ac:dyDescent="0.2">
      <c r="A13">
        <v>0.23213423868742422</v>
      </c>
      <c r="B13">
        <v>0.87004054637952921</v>
      </c>
    </row>
    <row r="14" spans="1:6" x14ac:dyDescent="0.2">
      <c r="A14">
        <v>0.64063468548627833</v>
      </c>
      <c r="B14">
        <v>0.62880521608432416</v>
      </c>
    </row>
    <row r="15" spans="1:6" x14ac:dyDescent="0.2">
      <c r="A15">
        <v>0.90700985661849853</v>
      </c>
      <c r="B15">
        <v>0.93651777154027338</v>
      </c>
    </row>
    <row r="16" spans="1:6" x14ac:dyDescent="0.2">
      <c r="A16">
        <v>0.93338887962866579</v>
      </c>
      <c r="B16">
        <v>0.46830978131104506</v>
      </c>
    </row>
    <row r="17" spans="1:2" x14ac:dyDescent="0.2">
      <c r="A17">
        <v>5.3065756985333223E-3</v>
      </c>
      <c r="B17">
        <v>0.21638468575157122</v>
      </c>
    </row>
    <row r="18" spans="1:2" x14ac:dyDescent="0.2">
      <c r="A18">
        <v>0.63225824706337097</v>
      </c>
      <c r="B18">
        <v>0.33626426277850563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Perturbed</vt:lpstr>
      <vt:lpstr>ODEs</vt:lpstr>
      <vt:lpstr>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MCasquilho</dc:creator>
  <cp:lastModifiedBy>MCasquilho</cp:lastModifiedBy>
  <dcterms:created xsi:type="dcterms:W3CDTF">2023-12-02T20:00:52Z</dcterms:created>
  <dcterms:modified xsi:type="dcterms:W3CDTF">2023-12-06T17:25:00Z</dcterms:modified>
</cp:coreProperties>
</file>